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rv\ssrv server\IBC\CIRP\Bombay Infrastructure India Limited\Claims\"/>
    </mc:Choice>
  </mc:AlternateContent>
  <bookViews>
    <workbookView xWindow="-120" yWindow="-120" windowWidth="29040" windowHeight="15720" activeTab="2"/>
  </bookViews>
  <sheets>
    <sheet name="Summary" sheetId="1" r:id="rId1"/>
    <sheet name="Financial Creditor" sheetId="2" r:id="rId2"/>
    <sheet name="Operational Creditor" sheetId="3" r:id="rId3"/>
    <sheet name="Individual Claim List of Invent" sheetId="4" state="hidden" r:id="rId4"/>
  </sheets>
  <definedNames>
    <definedName name="_xlnm.Print_Area" localSheetId="2">'Operational Creditor'!$A$1:$K$11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J11" i="2" s="1"/>
  <c r="G8" i="2"/>
  <c r="J12" i="2" l="1"/>
  <c r="J8" i="2" s="1"/>
  <c r="J10" i="2"/>
  <c r="J9" i="2"/>
  <c r="K11" i="3"/>
  <c r="G11" i="3"/>
  <c r="C12" i="4" l="1"/>
  <c r="F8" i="2" l="1"/>
  <c r="H8" i="2" l="1"/>
  <c r="H13" i="2" s="1"/>
  <c r="F13" i="2"/>
  <c r="D10" i="1"/>
  <c r="H10" i="3"/>
  <c r="H11" i="3" s="1"/>
  <c r="B2" i="3"/>
  <c r="I11" i="3"/>
  <c r="F10" i="1" s="1"/>
  <c r="J11" i="3"/>
  <c r="G10" i="1" s="1"/>
  <c r="G6" i="1"/>
  <c r="G7" i="1" s="1"/>
  <c r="D6" i="1" l="1"/>
  <c r="D7" i="1" s="1"/>
  <c r="D13" i="1" s="1"/>
  <c r="E10" i="1"/>
  <c r="L10" i="3"/>
  <c r="L11" i="3" s="1"/>
  <c r="E6" i="1"/>
  <c r="E7" i="1" s="1"/>
  <c r="F6" i="1"/>
  <c r="F7" i="1" s="1"/>
  <c r="E13" i="1" l="1"/>
</calcChain>
</file>

<file path=xl/sharedStrings.xml><?xml version="1.0" encoding="utf-8"?>
<sst xmlns="http://schemas.openxmlformats.org/spreadsheetml/2006/main" count="91" uniqueCount="70">
  <si>
    <t>Sr. No.</t>
  </si>
  <si>
    <t>Type of Creditor</t>
  </si>
  <si>
    <t>Amount of Claim received</t>
  </si>
  <si>
    <t>Amount of Claim Accepted</t>
  </si>
  <si>
    <t>Claim in Process (In Rs.)</t>
  </si>
  <si>
    <t>Amount of claim Rejected (In Rs.)</t>
  </si>
  <si>
    <t>% of Vote</t>
  </si>
  <si>
    <t>Financial Creditor</t>
  </si>
  <si>
    <t>Total (A)</t>
  </si>
  <si>
    <t>Opertaional Creditor (B)</t>
  </si>
  <si>
    <t>List of Financial Creditors</t>
  </si>
  <si>
    <t>Date of Receipt of Claim</t>
  </si>
  <si>
    <t>Name of Financial Creditor</t>
  </si>
  <si>
    <t>Address of Financial Creditor</t>
  </si>
  <si>
    <t>email-ID</t>
  </si>
  <si>
    <t>Amt of Claim received (Rs)</t>
  </si>
  <si>
    <t>Amt Admitted (Rs.)</t>
  </si>
  <si>
    <t>Amt under process (Rs)</t>
  </si>
  <si>
    <t>Amt rejected (Rs)</t>
  </si>
  <si>
    <t>% of Voting Share</t>
  </si>
  <si>
    <t>Total</t>
  </si>
  <si>
    <t>Claims received from Operational Creditor</t>
  </si>
  <si>
    <t xml:space="preserve">List of Claim of Operational creditor </t>
  </si>
  <si>
    <t>Date of Receipt and No.</t>
  </si>
  <si>
    <t xml:space="preserve">Name </t>
  </si>
  <si>
    <t>Address of Operational Creditor</t>
  </si>
  <si>
    <t>Mail ID</t>
  </si>
  <si>
    <t>Amount of Claim (In Rs.)</t>
  </si>
  <si>
    <t>Claim Admitted (In Rs.)</t>
  </si>
  <si>
    <t>Claim under process (Rs.)</t>
  </si>
  <si>
    <t>Total (Rs.)</t>
  </si>
  <si>
    <t>Diffrence (Rs)</t>
  </si>
  <si>
    <t>Related (Y/N)</t>
  </si>
  <si>
    <t>No</t>
  </si>
  <si>
    <t>Secured (Y/N)</t>
  </si>
  <si>
    <t xml:space="preserve"> </t>
  </si>
  <si>
    <t>Grand Total (A+B+C)</t>
  </si>
  <si>
    <t>BOMBAY INFRASTRUCTURE INDIA LIMITED</t>
  </si>
  <si>
    <t xml:space="preserve">Bakhtawar , Suite "B" , Ground floor, Backbay Reclamation Scheme Block III, 229, Nariman Point , Mumbai-400021. </t>
  </si>
  <si>
    <t xml:space="preserve">swati.gopalani@inventarc.com  divya.jain@inventarc.com                                                           </t>
  </si>
  <si>
    <r>
      <rPr>
        <b/>
        <sz val="11"/>
        <color theme="1"/>
        <rFont val="Calibri"/>
        <family val="2"/>
        <scheme val="minor"/>
      </rPr>
      <t xml:space="preserve">Invent Assets Securitization &amp; Reconstruction Private Limited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(acting in its capacity as trustee of INVENT/1617/BMC/P14 Trust)                                                                 </t>
    </r>
  </si>
  <si>
    <t xml:space="preserve">Asian Concierge </t>
  </si>
  <si>
    <t>Bombay Advertising Co.</t>
  </si>
  <si>
    <t>Bombay Arts</t>
  </si>
  <si>
    <t>Bombay Infrastructure</t>
  </si>
  <si>
    <t>Noorjahan Basha</t>
  </si>
  <si>
    <t>Syed Ershad Basha</t>
  </si>
  <si>
    <t>Syed Salim Ershad Basha</t>
  </si>
  <si>
    <t>INDIVIDUAL CLAIM LIST OF INVENT</t>
  </si>
  <si>
    <t>Millenium Enterprises</t>
  </si>
  <si>
    <t>MILLENIUMENTERPRISE12@GMAIL.COM</t>
  </si>
  <si>
    <t>A-503/504, Bhoomi Tower,
Nehru Road, Santacruz (E), Mumbai- 400055.</t>
  </si>
  <si>
    <t>ETC - ENERGY THERAPY CO. PRIVATE LIMITED</t>
  </si>
  <si>
    <t>12-B, Ganga Vihar, Raheja Township, Malad (East), MUMBAI, Maharashtra, India, 400097.</t>
  </si>
  <si>
    <t>sushil@energytherapy.co.in</t>
  </si>
  <si>
    <t>-</t>
  </si>
  <si>
    <t>NESTLER LIMITED</t>
  </si>
  <si>
    <t>201 NEW BHARAT BUILDING GHODAPDEO CROSS ROAD 1, BYCULLA EAST, Mumbai City, MUMBAI, Maharashtra, India, 400033</t>
  </si>
  <si>
    <t>Yes</t>
  </si>
  <si>
    <t>Considering claim received upto 05.10.2023</t>
  </si>
  <si>
    <t>PASAD IMPEX PRIVATE LIMITED</t>
  </si>
  <si>
    <t>VESTA INDIA LIMITED</t>
  </si>
  <si>
    <t>404STEEL CENTRE S T ROAD CARNAC BUNDER, MUMBAI, Maharashtra, India, 400009</t>
  </si>
  <si>
    <t>NEW BHARAT BUILDING,GHODAPDEO CROSS LANE NO-1,RAMBHAU BHOGLE MARG,BYCULLA EAST, MUMBAI, Maharashtra, India, 400033</t>
  </si>
  <si>
    <t>omdevamit@gmail.com</t>
  </si>
  <si>
    <t>vestaindia20@gmail.com</t>
  </si>
  <si>
    <t>pasadimpex@gmail.com</t>
  </si>
  <si>
    <t>20.09.2023</t>
  </si>
  <si>
    <t>Financial Creditor considered upto 05.10.2023</t>
  </si>
  <si>
    <t>Summary of Claims received Up to 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</si>
</sst>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2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1" xfId="2" applyBorder="1" applyAlignment="1">
      <alignment vertical="center" wrapText="1"/>
    </xf>
    <xf numFmtId="164" fontId="3" fillId="0" borderId="1" xfId="1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/>
    <xf numFmtId="0" fontId="5" fillId="0" borderId="0" xfId="2"/>
    <xf numFmtId="0" fontId="7" fillId="0" borderId="1" xfId="2" applyFont="1" applyBorder="1" applyAlignment="1">
      <alignment vertical="top" wrapText="1"/>
    </xf>
    <xf numFmtId="2" fontId="0" fillId="0" borderId="0" xfId="0" applyNumberFormat="1"/>
    <xf numFmtId="0" fontId="8" fillId="0" borderId="1" xfId="0" applyFont="1" applyBorder="1"/>
    <xf numFmtId="2" fontId="8" fillId="0" borderId="1" xfId="0" applyNumberFormat="1" applyFont="1" applyBorder="1"/>
    <xf numFmtId="0" fontId="0" fillId="0" borderId="1" xfId="0" applyBorder="1"/>
    <xf numFmtId="0" fontId="8" fillId="0" borderId="1" xfId="0" applyFont="1" applyBorder="1" applyAlignment="1">
      <alignment horizontal="right"/>
    </xf>
    <xf numFmtId="43" fontId="0" fillId="0" borderId="1" xfId="0" applyNumberForma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5" fillId="0" borderId="1" xfId="2" applyBorder="1" applyAlignment="1">
      <alignment vertical="top" wrapText="1"/>
    </xf>
    <xf numFmtId="0" fontId="2" fillId="0" borderId="4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staindia20@gmail.com" TargetMode="External"/><Relationship Id="rId2" Type="http://schemas.openxmlformats.org/officeDocument/2006/relationships/hyperlink" Target="mailto:omdevamit@gmail.com" TargetMode="External"/><Relationship Id="rId1" Type="http://schemas.openxmlformats.org/officeDocument/2006/relationships/hyperlink" Target="mailto:swati.gopalani@inventarc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sushil@energytherapy.co.in" TargetMode="External"/><Relationship Id="rId4" Type="http://schemas.openxmlformats.org/officeDocument/2006/relationships/hyperlink" Target="mailto:pasadimpex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25"/>
  <sheetViews>
    <sheetView workbookViewId="0">
      <selection activeCell="F5" sqref="F5"/>
    </sheetView>
  </sheetViews>
  <sheetFormatPr defaultColWidth="8.85546875" defaultRowHeight="15.75" x14ac:dyDescent="0.25"/>
  <cols>
    <col min="1" max="2" width="8.85546875" style="3"/>
    <col min="3" max="3" width="35.140625" style="3" bestFit="1" customWidth="1"/>
    <col min="4" max="4" width="17.85546875" style="3" customWidth="1"/>
    <col min="5" max="5" width="18.5703125" style="3" customWidth="1"/>
    <col min="6" max="6" width="19.28515625" style="3" customWidth="1"/>
    <col min="7" max="7" width="19.7109375" style="3" customWidth="1"/>
    <col min="8" max="8" width="14" style="3" customWidth="1"/>
    <col min="9" max="9" width="13.85546875" style="3" bestFit="1" customWidth="1"/>
    <col min="10" max="16384" width="8.85546875" style="3"/>
  </cols>
  <sheetData>
    <row r="2" spans="2:8" x14ac:dyDescent="0.25">
      <c r="B2" s="15" t="s">
        <v>37</v>
      </c>
    </row>
    <row r="3" spans="2:8" x14ac:dyDescent="0.25">
      <c r="B3" s="3" t="s">
        <v>69</v>
      </c>
    </row>
    <row r="5" spans="2:8" ht="33" x14ac:dyDescent="0.25">
      <c r="B5" s="1" t="s">
        <v>0</v>
      </c>
      <c r="C5" s="1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1" t="s">
        <v>6</v>
      </c>
    </row>
    <row r="6" spans="2:8" x14ac:dyDescent="0.25">
      <c r="B6" s="4">
        <v>1</v>
      </c>
      <c r="C6" s="5" t="s">
        <v>7</v>
      </c>
      <c r="D6" s="6">
        <f>'Financial Creditor'!F13</f>
        <v>10299060854.83</v>
      </c>
      <c r="E6" s="6">
        <f>'Financial Creditor'!G13</f>
        <v>5078703404.04</v>
      </c>
      <c r="F6" s="6">
        <f>'Financial Creditor'!H13</f>
        <v>5220357450.79</v>
      </c>
      <c r="G6" s="6" t="str">
        <f>'Financial Creditor'!I13</f>
        <v>-</v>
      </c>
      <c r="H6" s="7">
        <v>100</v>
      </c>
    </row>
    <row r="7" spans="2:8" ht="17.25" thickBot="1" x14ac:dyDescent="0.3">
      <c r="B7" s="8"/>
      <c r="C7" s="9" t="s">
        <v>8</v>
      </c>
      <c r="D7" s="10">
        <f>SUM(D6:D6)</f>
        <v>10299060854.83</v>
      </c>
      <c r="E7" s="10">
        <f>SUM(E6:E6)</f>
        <v>5078703404.04</v>
      </c>
      <c r="F7" s="10">
        <f>SUM(F6:F6)</f>
        <v>5220357450.79</v>
      </c>
      <c r="G7" s="10">
        <f>SUM(G6:G6)</f>
        <v>0</v>
      </c>
      <c r="H7" s="11">
        <v>100</v>
      </c>
    </row>
    <row r="8" spans="2:8" ht="17.25" thickTop="1" x14ac:dyDescent="0.25">
      <c r="C8" s="12"/>
      <c r="D8" s="13"/>
      <c r="E8" s="13"/>
      <c r="F8" s="13"/>
      <c r="G8" s="13"/>
    </row>
    <row r="9" spans="2:8" ht="16.5" x14ac:dyDescent="0.25">
      <c r="C9" s="12"/>
      <c r="D9" s="13"/>
      <c r="E9" s="13"/>
      <c r="F9" s="13"/>
      <c r="G9" s="13"/>
    </row>
    <row r="10" spans="2:8" x14ac:dyDescent="0.25">
      <c r="B10" s="4">
        <v>2</v>
      </c>
      <c r="C10" s="5" t="s">
        <v>9</v>
      </c>
      <c r="D10" s="6">
        <f>'Operational Creditor'!G11</f>
        <v>42587736</v>
      </c>
      <c r="E10" s="6">
        <f>'Operational Creditor'!H11</f>
        <v>42587736</v>
      </c>
      <c r="F10" s="6">
        <f>'Operational Creditor'!I11</f>
        <v>0</v>
      </c>
      <c r="G10" s="6">
        <f>'Operational Creditor'!J11</f>
        <v>0</v>
      </c>
    </row>
    <row r="13" spans="2:8" ht="17.25" thickBot="1" x14ac:dyDescent="0.3">
      <c r="B13" s="8"/>
      <c r="C13" s="9" t="s">
        <v>36</v>
      </c>
      <c r="D13" s="10">
        <f>D7+D10</f>
        <v>10341648590.83</v>
      </c>
      <c r="E13" s="10">
        <f>E7+E10</f>
        <v>5121291140.04</v>
      </c>
      <c r="F13" s="10">
        <v>0</v>
      </c>
      <c r="G13" s="10">
        <v>0</v>
      </c>
    </row>
    <row r="14" spans="2:8" ht="16.5" thickTop="1" x14ac:dyDescent="0.25"/>
    <row r="325" spans="25:25" x14ac:dyDescent="0.25">
      <c r="Y325" s="1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view="pageBreakPreview" zoomScale="90" zoomScaleNormal="100" zoomScaleSheetLayoutView="90" workbookViewId="0">
      <selection activeCell="A6" sqref="A6"/>
    </sheetView>
  </sheetViews>
  <sheetFormatPr defaultColWidth="8.85546875" defaultRowHeight="15" x14ac:dyDescent="0.25"/>
  <cols>
    <col min="1" max="1" width="8.85546875" style="16"/>
    <col min="2" max="2" width="15.140625" style="16" customWidth="1"/>
    <col min="3" max="3" width="42.42578125" style="16" bestFit="1" customWidth="1"/>
    <col min="4" max="4" width="29.5703125" style="16" customWidth="1"/>
    <col min="5" max="5" width="38.42578125" style="16" customWidth="1"/>
    <col min="6" max="6" width="18" style="16" customWidth="1"/>
    <col min="7" max="7" width="16.85546875" style="16" bestFit="1" customWidth="1"/>
    <col min="8" max="8" width="17.140625" style="16" customWidth="1"/>
    <col min="9" max="9" width="13.28515625" style="16" bestFit="1" customWidth="1"/>
    <col min="10" max="10" width="13" style="16" customWidth="1"/>
    <col min="11" max="16384" width="8.85546875" style="16"/>
  </cols>
  <sheetData>
    <row r="3" spans="1:12" x14ac:dyDescent="0.25">
      <c r="A3" s="15" t="s">
        <v>37</v>
      </c>
    </row>
    <row r="4" spans="1:12" x14ac:dyDescent="0.25">
      <c r="A4" s="15" t="s">
        <v>10</v>
      </c>
    </row>
    <row r="5" spans="1:12" x14ac:dyDescent="0.25">
      <c r="A5" s="15" t="s">
        <v>68</v>
      </c>
    </row>
    <row r="6" spans="1:12" ht="30" x14ac:dyDescent="0.25">
      <c r="A6" s="17" t="s">
        <v>0</v>
      </c>
      <c r="B6" s="18" t="s">
        <v>11</v>
      </c>
      <c r="C6" s="17" t="s">
        <v>12</v>
      </c>
      <c r="D6" s="17" t="s">
        <v>13</v>
      </c>
      <c r="E6" s="17" t="s">
        <v>14</v>
      </c>
      <c r="F6" s="18" t="s">
        <v>15</v>
      </c>
      <c r="G6" s="18" t="s">
        <v>16</v>
      </c>
      <c r="H6" s="18" t="s">
        <v>17</v>
      </c>
      <c r="I6" s="18" t="s">
        <v>18</v>
      </c>
      <c r="J6" s="18" t="s">
        <v>19</v>
      </c>
      <c r="K6" s="39" t="s">
        <v>32</v>
      </c>
      <c r="L6" s="18" t="s">
        <v>34</v>
      </c>
    </row>
    <row r="7" spans="1:12" x14ac:dyDescent="0.25">
      <c r="A7" s="19"/>
      <c r="B7" s="19"/>
      <c r="C7" s="19"/>
      <c r="D7" s="19"/>
      <c r="E7" s="36"/>
      <c r="F7" s="19"/>
      <c r="G7" s="19"/>
      <c r="H7" s="19"/>
      <c r="I7" s="19"/>
      <c r="J7" s="19"/>
      <c r="K7" s="19"/>
      <c r="L7" s="19"/>
    </row>
    <row r="8" spans="1:12" ht="83.25" customHeight="1" x14ac:dyDescent="0.25">
      <c r="A8" s="20">
        <v>1</v>
      </c>
      <c r="B8" s="21">
        <v>45204</v>
      </c>
      <c r="C8" s="41" t="s">
        <v>40</v>
      </c>
      <c r="D8" s="22" t="s">
        <v>38</v>
      </c>
      <c r="E8" s="44" t="s">
        <v>39</v>
      </c>
      <c r="F8" s="24">
        <f>317894864.48+1689719863.44+572233254.33+1329405386.67+261106297.37+63236228.24+123552856.8+102025161.5</f>
        <v>4459173912.8299999</v>
      </c>
      <c r="G8" s="24">
        <f>1329405386.67+261106297.37</f>
        <v>1590511684.04</v>
      </c>
      <c r="H8" s="25">
        <f>F8-G8</f>
        <v>2868662228.79</v>
      </c>
      <c r="I8" s="26" t="s">
        <v>55</v>
      </c>
      <c r="J8" s="50">
        <f>G8*J12/G12</f>
        <v>31.317278397765499</v>
      </c>
      <c r="K8" s="20" t="s">
        <v>33</v>
      </c>
      <c r="L8" s="20" t="s">
        <v>58</v>
      </c>
    </row>
    <row r="9" spans="1:12" ht="63" customHeight="1" x14ac:dyDescent="0.25">
      <c r="A9" s="20">
        <v>2</v>
      </c>
      <c r="B9" s="21">
        <v>45187</v>
      </c>
      <c r="C9" s="18" t="s">
        <v>52</v>
      </c>
      <c r="D9" s="22" t="s">
        <v>53</v>
      </c>
      <c r="E9" s="54" t="s">
        <v>54</v>
      </c>
      <c r="F9" s="24">
        <v>239840968</v>
      </c>
      <c r="G9" s="53">
        <v>239840968</v>
      </c>
      <c r="H9" s="19" t="s">
        <v>55</v>
      </c>
      <c r="I9" s="51" t="s">
        <v>55</v>
      </c>
      <c r="J9" s="27">
        <f>G9*J13/G13</f>
        <v>4.7224842429115199</v>
      </c>
      <c r="K9" s="20" t="s">
        <v>33</v>
      </c>
      <c r="L9" s="20" t="s">
        <v>33</v>
      </c>
    </row>
    <row r="10" spans="1:12" ht="83.25" customHeight="1" x14ac:dyDescent="0.25">
      <c r="A10" s="20">
        <v>3</v>
      </c>
      <c r="B10" s="21">
        <v>45187</v>
      </c>
      <c r="C10" s="18" t="s">
        <v>60</v>
      </c>
      <c r="D10" s="22" t="s">
        <v>62</v>
      </c>
      <c r="E10" s="54" t="s">
        <v>66</v>
      </c>
      <c r="F10" s="24">
        <v>2351695222</v>
      </c>
      <c r="G10" s="24">
        <v>0</v>
      </c>
      <c r="H10" s="25">
        <v>2351695222</v>
      </c>
      <c r="I10" s="51" t="s">
        <v>55</v>
      </c>
      <c r="J10" s="25">
        <f>G10*J13/G13</f>
        <v>0</v>
      </c>
      <c r="K10" s="20" t="s">
        <v>33</v>
      </c>
      <c r="L10" s="20" t="s">
        <v>33</v>
      </c>
    </row>
    <row r="11" spans="1:12" ht="83.25" customHeight="1" x14ac:dyDescent="0.25">
      <c r="A11" s="20">
        <v>4</v>
      </c>
      <c r="B11" s="21">
        <v>45189</v>
      </c>
      <c r="C11" s="18" t="s">
        <v>56</v>
      </c>
      <c r="D11" s="22" t="s">
        <v>57</v>
      </c>
      <c r="E11" s="54" t="s">
        <v>64</v>
      </c>
      <c r="F11" s="24">
        <v>377534563</v>
      </c>
      <c r="G11" s="25">
        <v>377534563</v>
      </c>
      <c r="H11" s="19"/>
      <c r="I11" s="51" t="s">
        <v>55</v>
      </c>
      <c r="J11" s="50">
        <f>G11*J13/G13</f>
        <v>7.4336800747151202</v>
      </c>
      <c r="K11" s="20" t="s">
        <v>33</v>
      </c>
      <c r="L11" s="20" t="s">
        <v>33</v>
      </c>
    </row>
    <row r="12" spans="1:12" ht="83.25" customHeight="1" x14ac:dyDescent="0.25">
      <c r="A12" s="20">
        <v>5</v>
      </c>
      <c r="B12" s="21">
        <v>45190</v>
      </c>
      <c r="C12" s="18" t="s">
        <v>61</v>
      </c>
      <c r="D12" s="22" t="s">
        <v>63</v>
      </c>
      <c r="E12" s="54" t="s">
        <v>65</v>
      </c>
      <c r="F12" s="24">
        <v>2870816189</v>
      </c>
      <c r="G12" s="25">
        <v>2870816189</v>
      </c>
      <c r="H12" s="19"/>
      <c r="I12" s="51" t="s">
        <v>55</v>
      </c>
      <c r="J12" s="50">
        <f>G12*J13/G13</f>
        <v>56.526557284607861</v>
      </c>
      <c r="K12" s="20" t="s">
        <v>33</v>
      </c>
      <c r="L12" s="20" t="s">
        <v>33</v>
      </c>
    </row>
    <row r="13" spans="1:12" ht="34.9" customHeight="1" x14ac:dyDescent="0.25">
      <c r="A13" s="19"/>
      <c r="B13" s="19"/>
      <c r="C13" s="17"/>
      <c r="D13" s="17"/>
      <c r="E13" s="17"/>
      <c r="F13" s="28">
        <f>SUM(F8:F12)</f>
        <v>10299060854.83</v>
      </c>
      <c r="G13" s="28">
        <f>SUM(G8:G12)</f>
        <v>5078703404.04</v>
      </c>
      <c r="H13" s="28">
        <f>SUM(H8:H12)</f>
        <v>5220357450.79</v>
      </c>
      <c r="I13" s="52" t="s">
        <v>55</v>
      </c>
      <c r="J13" s="29">
        <v>100</v>
      </c>
      <c r="K13" s="19"/>
      <c r="L13" s="19"/>
    </row>
    <row r="14" spans="1:12" x14ac:dyDescent="0.25">
      <c r="G14" s="19"/>
      <c r="H14" s="19"/>
    </row>
    <row r="16" spans="1:12" x14ac:dyDescent="0.25">
      <c r="E16" s="43"/>
    </row>
    <row r="17" spans="5:5" x14ac:dyDescent="0.2">
      <c r="E17" s="42"/>
    </row>
  </sheetData>
  <hyperlinks>
    <hyperlink ref="E8" r:id="rId1" display="swati.gopalani@inventarc.com                                               "/>
    <hyperlink ref="E11" r:id="rId2"/>
    <hyperlink ref="E12" r:id="rId3"/>
    <hyperlink ref="E10" r:id="rId4"/>
    <hyperlink ref="E9" r:id="rId5"/>
  </hyperlinks>
  <pageMargins left="0.7" right="0.7" top="0.75" bottom="0.75" header="0.3" footer="0.3"/>
  <pageSetup scale="53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abSelected="1" view="pageBreakPreview" zoomScaleNormal="100" zoomScaleSheetLayoutView="100" workbookViewId="0">
      <selection activeCell="E14" sqref="E14"/>
    </sheetView>
  </sheetViews>
  <sheetFormatPr defaultColWidth="8.85546875" defaultRowHeight="15.75" x14ac:dyDescent="0.25"/>
  <cols>
    <col min="1" max="2" width="8.85546875" style="3"/>
    <col min="3" max="3" width="12.140625" style="3" customWidth="1"/>
    <col min="4" max="4" width="43.140625" style="3" bestFit="1" customWidth="1"/>
    <col min="5" max="5" width="43.140625" style="3" customWidth="1"/>
    <col min="6" max="6" width="30.42578125" style="3" customWidth="1"/>
    <col min="7" max="7" width="18.7109375" style="3" bestFit="1" customWidth="1"/>
    <col min="8" max="8" width="18.7109375" style="3" customWidth="1"/>
    <col min="9" max="9" width="14.85546875" style="3" customWidth="1"/>
    <col min="10" max="10" width="14" style="3" customWidth="1"/>
    <col min="11" max="11" width="16.7109375" style="3" bestFit="1" customWidth="1"/>
    <col min="12" max="12" width="13.28515625" style="3" hidden="1" customWidth="1"/>
    <col min="13" max="13" width="31.28515625" style="3" customWidth="1"/>
    <col min="14" max="16384" width="8.85546875" style="3"/>
  </cols>
  <sheetData>
    <row r="2" spans="1:13" ht="16.5" x14ac:dyDescent="0.25">
      <c r="B2" s="12" t="str">
        <f>'Financial Creditor'!A3</f>
        <v>BOMBAY INFRASTRUCTURE INDIA LIMITED</v>
      </c>
    </row>
    <row r="3" spans="1:13" ht="16.5" x14ac:dyDescent="0.25">
      <c r="B3" s="12" t="s">
        <v>21</v>
      </c>
    </row>
    <row r="4" spans="1:13" ht="16.5" x14ac:dyDescent="0.25">
      <c r="B4" s="12" t="s">
        <v>59</v>
      </c>
    </row>
    <row r="7" spans="1:13" ht="16.5" x14ac:dyDescent="0.25">
      <c r="B7" s="12" t="s">
        <v>22</v>
      </c>
      <c r="C7" s="12"/>
    </row>
    <row r="9" spans="1:13" ht="49.5" x14ac:dyDescent="0.25">
      <c r="B9" s="30" t="s">
        <v>0</v>
      </c>
      <c r="C9" s="31" t="s">
        <v>23</v>
      </c>
      <c r="D9" s="32" t="s">
        <v>24</v>
      </c>
      <c r="E9" s="17" t="s">
        <v>25</v>
      </c>
      <c r="F9" s="32" t="s">
        <v>26</v>
      </c>
      <c r="G9" s="31" t="s">
        <v>27</v>
      </c>
      <c r="H9" s="31" t="s">
        <v>28</v>
      </c>
      <c r="I9" s="2" t="s">
        <v>29</v>
      </c>
      <c r="J9" s="2" t="s">
        <v>18</v>
      </c>
      <c r="K9" s="2" t="s">
        <v>30</v>
      </c>
      <c r="L9" s="2" t="s">
        <v>31</v>
      </c>
      <c r="M9" s="3" t="s">
        <v>35</v>
      </c>
    </row>
    <row r="10" spans="1:13" ht="47.25" x14ac:dyDescent="0.25">
      <c r="B10" s="4">
        <v>1</v>
      </c>
      <c r="C10" s="38" t="s">
        <v>67</v>
      </c>
      <c r="D10" s="5" t="s">
        <v>49</v>
      </c>
      <c r="E10" s="33" t="s">
        <v>51</v>
      </c>
      <c r="F10" s="23" t="s">
        <v>50</v>
      </c>
      <c r="G10" s="6">
        <v>42587736</v>
      </c>
      <c r="H10" s="34">
        <f>G10</f>
        <v>42587736</v>
      </c>
      <c r="I10" s="6">
        <v>0</v>
      </c>
      <c r="J10" s="6">
        <v>0</v>
      </c>
      <c r="K10" s="6">
        <v>42587736</v>
      </c>
      <c r="L10" s="6">
        <f>G10-K10</f>
        <v>0</v>
      </c>
      <c r="M10" s="35" t="s">
        <v>35</v>
      </c>
    </row>
    <row r="11" spans="1:13" ht="32.450000000000003" customHeight="1" x14ac:dyDescent="0.25">
      <c r="A11" s="40"/>
      <c r="B11" s="5"/>
      <c r="C11" s="5"/>
      <c r="D11" s="5"/>
      <c r="E11" s="1" t="s">
        <v>20</v>
      </c>
      <c r="F11" s="5"/>
      <c r="G11" s="37">
        <f>G10</f>
        <v>42587736</v>
      </c>
      <c r="H11" s="37">
        <f>H10</f>
        <v>42587736</v>
      </c>
      <c r="I11" s="37">
        <f t="shared" ref="I11:L11" si="0">SUM(I10:I10)</f>
        <v>0</v>
      </c>
      <c r="J11" s="37">
        <f t="shared" si="0"/>
        <v>0</v>
      </c>
      <c r="K11" s="37">
        <f>K10</f>
        <v>42587736</v>
      </c>
      <c r="L11" s="37">
        <f t="shared" si="0"/>
        <v>0</v>
      </c>
    </row>
  </sheetData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workbookViewId="0">
      <selection activeCell="F9" sqref="F9"/>
    </sheetView>
  </sheetViews>
  <sheetFormatPr defaultRowHeight="15" x14ac:dyDescent="0.25"/>
  <cols>
    <col min="1" max="1" width="4.5703125" customWidth="1"/>
    <col min="2" max="2" width="56.5703125" customWidth="1"/>
    <col min="3" max="3" width="38.5703125" style="45" customWidth="1"/>
  </cols>
  <sheetData>
    <row r="3" spans="1:3" x14ac:dyDescent="0.25">
      <c r="A3" s="55" t="s">
        <v>48</v>
      </c>
      <c r="B3" s="55"/>
      <c r="C3" s="55"/>
    </row>
    <row r="4" spans="1:3" ht="23.25" x14ac:dyDescent="0.35">
      <c r="A4" s="46">
        <v>1</v>
      </c>
      <c r="B4" s="46" t="s">
        <v>41</v>
      </c>
      <c r="C4" s="47">
        <v>317894864.48000002</v>
      </c>
    </row>
    <row r="5" spans="1:3" ht="23.25" x14ac:dyDescent="0.35">
      <c r="A5" s="46">
        <v>2</v>
      </c>
      <c r="B5" s="46" t="s">
        <v>42</v>
      </c>
      <c r="C5" s="47">
        <v>1689719863.4400001</v>
      </c>
    </row>
    <row r="6" spans="1:3" ht="23.25" x14ac:dyDescent="0.35">
      <c r="A6" s="46">
        <v>3</v>
      </c>
      <c r="B6" s="46" t="s">
        <v>43</v>
      </c>
      <c r="C6" s="47">
        <v>572233254.33000004</v>
      </c>
    </row>
    <row r="7" spans="1:3" ht="23.25" x14ac:dyDescent="0.35">
      <c r="A7" s="46">
        <v>4</v>
      </c>
      <c r="B7" s="46" t="s">
        <v>44</v>
      </c>
      <c r="C7" s="47">
        <v>1329405386.6700001</v>
      </c>
    </row>
    <row r="8" spans="1:3" ht="23.25" x14ac:dyDescent="0.35">
      <c r="A8" s="46">
        <v>5</v>
      </c>
      <c r="B8" s="46" t="s">
        <v>44</v>
      </c>
      <c r="C8" s="47">
        <v>261106297.37</v>
      </c>
    </row>
    <row r="9" spans="1:3" ht="23.25" x14ac:dyDescent="0.35">
      <c r="A9" s="46">
        <v>6</v>
      </c>
      <c r="B9" s="46" t="s">
        <v>45</v>
      </c>
      <c r="C9" s="47">
        <v>63236228.240000002</v>
      </c>
    </row>
    <row r="10" spans="1:3" ht="23.25" x14ac:dyDescent="0.35">
      <c r="A10" s="46">
        <v>7</v>
      </c>
      <c r="B10" s="46" t="s">
        <v>46</v>
      </c>
      <c r="C10" s="47">
        <v>123552856.8</v>
      </c>
    </row>
    <row r="11" spans="1:3" ht="23.25" x14ac:dyDescent="0.35">
      <c r="A11" s="46">
        <v>8</v>
      </c>
      <c r="B11" s="46" t="s">
        <v>47</v>
      </c>
      <c r="C11" s="47">
        <v>102025161.5</v>
      </c>
    </row>
    <row r="12" spans="1:3" ht="23.25" x14ac:dyDescent="0.35">
      <c r="A12" s="48"/>
      <c r="B12" s="49" t="s">
        <v>20</v>
      </c>
      <c r="C12" s="47">
        <f>SUM(C4:C11)</f>
        <v>4459173912.8299999</v>
      </c>
    </row>
  </sheetData>
  <mergeCells count="1"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Financial Creditor</vt:lpstr>
      <vt:lpstr>Operational Creditor</vt:lpstr>
      <vt:lpstr>Individual Claim List of Invent</vt:lpstr>
      <vt:lpstr>'Operational Creditor'!Print_Area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Yash Agrawal</dc:creator>
  <cp:lastModifiedBy>SSRV-07</cp:lastModifiedBy>
  <cp:lastPrinted>2023-06-10T07:35:48Z</cp:lastPrinted>
  <dcterms:created xsi:type="dcterms:W3CDTF">2023-06-06T08:45:54Z</dcterms:created>
  <dcterms:modified xsi:type="dcterms:W3CDTF">2023-10-20T11:08:56Z</dcterms:modified>
</cp:coreProperties>
</file>